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miyazawa\Desktop\"/>
    </mc:Choice>
  </mc:AlternateContent>
  <bookViews>
    <workbookView xWindow="0" yWindow="0" windowWidth="20490" windowHeight="7740"/>
  </bookViews>
  <sheets>
    <sheet name="Sheet1" sheetId="4" r:id="rId1"/>
  </sheets>
  <definedNames>
    <definedName name="_xlnm._FilterDatabase" localSheetId="0" hidden="1">Sheet1!$A$5:$H$35</definedName>
    <definedName name="_xlnm.Print_Titles" localSheetId="0">Sheet1!$5:$5</definedName>
  </definedNames>
  <calcPr calcId="152511"/>
</workbook>
</file>

<file path=xl/calcChain.xml><?xml version="1.0" encoding="utf-8"?>
<calcChain xmlns="http://schemas.openxmlformats.org/spreadsheetml/2006/main">
  <c r="H35" i="4" l="1"/>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alcChain>
</file>

<file path=xl/sharedStrings.xml><?xml version="1.0" encoding="utf-8"?>
<sst xmlns="http://schemas.openxmlformats.org/spreadsheetml/2006/main" count="151" uniqueCount="117">
  <si>
    <t>案件名</t>
    <rPh sb="0" eb="3">
      <t>ｱﾝｹﾝﾒｲ</t>
    </rPh>
    <phoneticPr fontId="20" type="noConversion"/>
  </si>
  <si>
    <t xml:space="preserve">報告日
</t>
    <rPh sb="0" eb="2">
      <t>ﾎｳｺｸ</t>
    </rPh>
    <rPh sb="2" eb="3">
      <t>ﾋﾞ</t>
    </rPh>
    <phoneticPr fontId="20" type="noConversion"/>
  </si>
  <si>
    <t xml:space="preserve">URL
</t>
    <phoneticPr fontId="20" type="noConversion"/>
  </si>
  <si>
    <t xml:space="preserve">投稿タイトル
</t>
    <rPh sb="0" eb="2">
      <t>とうこう</t>
    </rPh>
    <phoneticPr fontId="20" type="noConversion"/>
  </si>
  <si>
    <t xml:space="preserve">投稿本文
</t>
    <rPh sb="0" eb="2">
      <t>とうこう</t>
    </rPh>
    <phoneticPr fontId="20" type="noConversion"/>
  </si>
  <si>
    <t xml:space="preserve">投稿日
</t>
    <rPh sb="0" eb="2">
      <t>とうこう</t>
    </rPh>
    <phoneticPr fontId="20" type="noConversion"/>
  </si>
  <si>
    <t xml:space="preserve">SNS種別
</t>
    <rPh sb="3" eb="5">
      <t>しゅべつ</t>
    </rPh>
    <phoneticPr fontId="20" type="noConversion"/>
  </si>
  <si>
    <t>報告投稿数
※当月合計</t>
    <rPh sb="0" eb="2">
      <t>ﾎｳｺｸ</t>
    </rPh>
    <rPh sb="2" eb="5">
      <t>ﾄｳｺｳｽｳ</t>
    </rPh>
    <rPh sb="7" eb="9">
      <t>ﾄｳｹﾞﾂ</t>
    </rPh>
    <rPh sb="9" eb="11">
      <t>ｺﾞｳｹｲ</t>
    </rPh>
    <phoneticPr fontId="20" type="noConversion"/>
  </si>
  <si>
    <t>(アメーバ)</t>
  </si>
  <si>
    <t>(Yahoo!知恵袋)</t>
  </si>
  <si>
    <t>(エキサイト)</t>
  </si>
  <si>
    <t>(livedoor)</t>
  </si>
  <si>
    <t>パブリシティと言われる行為は、マスコミがこの企業の商品は売れるぞとその企業か...</t>
  </si>
  <si>
    <t>http://detail.chiebukuro.yahoo.co.jp/qa/question_detail/q14167211614#410582959</t>
  </si>
  <si>
    <t>パブリシティと言われる行為は、マスコミがこの企業の商品は売れるぞとその企業から新商品の情報を受け取り、流行すると判断したらテレビとかで報道したりする行為なんでしょうか。英語の意味として｢広く知ってもらうこと｣ですが、広告用語としては、｢企業や団体が自社のニュースをマスコミに売り込んで、メディアで報道されること｣という意味です。</t>
  </si>
  <si>
    <t>2497 - ユナイテッド(株) 2016/11/16?</t>
  </si>
  <si>
    <t>http://textream.yahoo.co.jp/message/1002497/2497/67/484</t>
  </si>
  <si>
    <t>パブリシティ2016.12.02パブリシティ【日経ビジネスオンライン】社内施策『金曜どうしよう？』についての取材記事が掲載されました。本日、社内施策『金曜どうしよう？』についての取材記事が掲載されました。?【日経ビジネスオンライン】月に一度「週休2.5日」なんてどうでしょう良い会社だね～(^o^)v</t>
  </si>
  <si>
    <t>３週間ほど前にヤフオクで中古パソコンを買ったけどオフィスのソフト等を違法にイ...</t>
  </si>
  <si>
    <t>http://detail.chiebukuro.yahoo.co.jp/qa/question_detail/q12167587337#410894242</t>
  </si>
  <si>
    <t>３週間ほど前にヤフオクで中古パソコンを買ったけどオフィスのソフト等を違法にインストールしているPCであることを知りました。ソフトのサポート面でソフト会社に問い合わせたら「それは海賊版です。」という回答だったので、まちがいなく違法です。【返品したいのですが支払ったお金は戻ってくるでしょうか？】販売店に聞いたら「購入から１週間経過しているので返品は出来ない」という回答でした。ここの店です。http://page12.auctions.yahoo.co.jp/jp/auction/p533074612ヤフオクガイドライン細則に違反する出品禁止物です。ヤフー！に通報したら良いと思います。もしくは、禁止物の出品であることを指摘して、返品又は交換を求めましょう。応じないなら、ヤフー！に通報します。36.著作権、商標権、パブリシティー権などを侵害する商品等(2)無断複製した音楽CDや映画、ゲームソフト、コンピューターソフト、書籍、海賊版、テレビを録画したもの、あるいはそれらを記録した電子機器など</t>
  </si>
  <si>
    <t>このインスタは肖像権侵害には当たりませんが ジャニーズファンのツイッターやイ...</t>
  </si>
  <si>
    <t>http://detail.chiebukuro.yahoo.co.jp/qa/question_detail/q11167661506#411062931</t>
  </si>
  <si>
    <t>、研究その他の引用の目的上正当な範囲内で行なわれるものでなければならない。キング・クリムゾン事件控訴審東京高判平11・2・24判例集未登載，平成10年(ネ)第673号損害賠償等請求控訴事件主文1.原判決中、控訴人らの敗訴部分を取り消す。2.右取消しに係る被控訴人の請求をいずれも棄却する。3.訴訟費用は第一、二審とも被控訴人の負担とする。キング・クリムゾンというイギリスのロックバンドに関する、ジャケット写真やアーティスト写真が許可なく多数使われた本が出版されたことに対して、同グループが肖像権を盾に出版社を訴えたものだ。この控訴審判決では、この本では、あくまで紹介としての引用の範囲内であり、その顧客吸引力（パブリシティ価値）の利用を目的としたものではないという判断を下し、出版社側が勝訴。最高裁もこれを支持している。ピンク・レディー肖像パブリシティ権侵害事件http://ootsuka.livedoor.biz/archives/51921718.htmlピンクレディーの写真をダイエット記事に使用したことが、ピンクレディー2名のパブリシティ権を侵害するかどうかが争われた事案（最高裁平成24年2月2日判決）原告（控訴人）：ピンクレディーメンバー2名被告（被控訴人）：出版社判決：控訴棄却同小</t>
  </si>
  <si>
    <t>【活動報告】 峯村リエさんインタビューが「エンタメOVO」に掲載されました（2016）</t>
  </si>
  <si>
    <t>http://blog.livedoor.jp/andyhouse777/archives/66235804.html</t>
  </si>
  <si>
    <t>が近づいてもまだまだお届けしていきます。当ブログでもその都度ご紹介してまいります。ご期待ください。  　わたくし阪清和は、日本映画ペンクラブの正会員として、また日本記者クラブに個人Ｄ会員として所属し、エンタメ批評家・ブロガーとして、毎日更新の当ブログなどで映画・演劇・ドラマ・音楽・漫画・ウェブカルチャー・現代アートなどに関する作品批評や取材リポート、稽古場便り、オリジナル独占インタビュー、国内・海外のエンタメ情報・ニュース、受賞速報などを多数執筆する一方、エンタメ関連の審査投票委員などを務めています。 　さらにインタビュアー、ライター、ジャーナリスト、編集者、アナウンサー、ＭＣとして雑誌や新聞、Ｗｅｂ媒体、公演パンフレット、劇場パブリシティ、劇団機関紙、劇団会員情報誌、ニュースリリース、プレイガイド向け宣材、演劇祭公式パンフレット、広告宣伝メディア、公式ガイドブック、一般企業ホームページなどで幅広く、インタビュー、取材・執筆、パンフレット編集・進行管理、アナウンス、企画支援、文章コンサルティング、アフタートークの司会進行などを手掛けています。現在、音楽の分野で海外の事業体とも連携の準備を進めています。今後も機会を見つけて活動のご報告をさせていただきたいと思います。わたくしの表現活動を理解していただく一助になれば幸いです。お時間のある時で結構ですので、ぜひご覧ください。  　なお、エン</t>
  </si>
  <si>
    <t>メルセデスラーメン！！</t>
  </si>
  <si>
    <t>http://brandog.exblog.jp/26192922/</t>
  </si>
  <si>
    <t>かなり長い間、ブログアップしていませんでした。オペラのほうのブログにかかりっきりで....すみません。今日、ネットを見ていたら、「メルセデス・ベンツの特製ラーメン　六本木で限定販売中、理由を聞く　「陸・海」2種類、価格は1200円!」という記事が目にとまりました。おもしろいことやりますね。メルセデスはコンパクトなAシリーズや、Cシリーズで若い人に焦点を合わせたマーケティングをしています。実際にラーメンをブランド化したから、車の売上げが上がるかは疑問ですが、このようにパブリシティとして露出される効果を狙っていると思います。うまい方法ですね。  英国の会社が行っているメルセデス・ベンツのブランドライセンス自体は、あまり商品を見かけないのですが、このような車のブランドマーケティングは、コカ・コーラとのタイアップなど、常に話題を提供しています。  ただ、思うのは、メルセデスを日本でも「メルセデス」と呼ばれるようにする努力は、同社はしているようですが、まだまだ。。。ほとんどの人が「ベンツ」と呼んでいますね。ブランド メルセデス”とブランド ベンツ”には新旧の大きな差異があると思います。メルセデスのほうがかっこいいですよね。僕も”メルセデス”で認知されるシンプルな車（フロントに大きなスターマークが無い）が出てきたら乗り換えてもいいかなぁ。   http://headlines.yahoo</t>
  </si>
  <si>
    <t>【parts model⑤】#パーツモデル #nao</t>
  </si>
  <si>
    <t>http://ameblo.jp/naosan55/entry-12224613140.html</t>
  </si>
  <si>
    <t xml:space="preserve">  こんにちは?-(´ε｀● )?◆parts model⑤?photographer:miyabi 2016.11　※いつも撮りっぱなしの画像をアップしています。加工・修正なしです。?????手足の状態は常に最良を心がけています。??↓【parts model④】＃パーツモデル #nao #中山なを の続きです。???more...①・②・③・④　my photos?#partsmodel #パーツモデル　＃モデル　＃スチール　＃撮影　＃関西　＃大阪#nao #NAO #中山なを #naosan #靴23.5　＃薬指7号　＃小指4号 #shoot #shootin'https://www.instagram.com/naosan55naosan/http://webgram.co/naosan55naosan??※モデルの肖像については肖像権・肖像財産権（パブリシティ権）が成り立ちます。モデルエージェンシーと専属契約しているモデルの肖像財産権については独占的・排他的にモデルエージェンシーに帰属しますので肖像を使用する目的が何であっても必ず事前にモデルエージェンシーの許諾を得なければなりません。許諾を得ずに使用した場合、許諾の範囲を超えて使用した場合は肖像財産権（パブリシティ権）の侵害となり契約上のペナルティが科されますので注意が必要です。  </t>
  </si>
  <si>
    <t>追跡日記　(2)</t>
  </si>
  <si>
    <t>http://plaza.rakuten.co.jp/moonmimi/diary/201612010000/</t>
  </si>
  <si>
    <t xml:space="preserve">で行うと番組制作者が持つ著作権の侵害と放送局が持つ著作隣接権、 公衆送信権、芸能人の画像なら肖像権やパブリシティ権などの問題となります。民事で損害賠償請求もあります。危ないですね!! じごく魔王は人のことを言える立場ではないですよね!  いおり村長 (あきばじごく) のサイト一部です↓ https://twitter.com/IoryHamon 私も悪だけど、こんなとこで私に出会うとは運が悪いね。舐めてかかったのでしょう（笑） ・・・社会を舐めると怖いことに発展しますよ!!!!   あともう一つ ちなみに、ちなみに、秋葉原では防犯カメラが沢山　設置しています 最近は性能がよくて人の動く速さによって自動でサーチされますね!! こんな感じなので下手な行動ができないですが、そのへんは 人が多くても熟知しています。 人員やどんな方法とか検討しています。わからないように場所によりますね。  次回は私たちが行ってみた場所などです。              </t>
  </si>
  <si>
    <t>映画「この世界の片隅に」製作プロセスの秘密</t>
  </si>
  <si>
    <t>http://ameblo.jp/iwmtmkk/entry-12225131734.html</t>
  </si>
  <si>
    <t>は終戦のシーンを配信することを狙ってソフトバンク、AU、ドコモにプレゼンをしたのですが、彼らは製作費を出さない。配信の権利を優先的に買えればいいという考え。それだとアウトプットはあっても、事業の主体にはなりえない。このあたりから焦り始めました」(真木氏)　映像配信という可能性も閉ざされたものの、真木は資金調達の手段として、もうひとつ考えていた策があった。　「それと前後して、クラウドファンディングの研究をしていたんです。僕の後輩の女性が『ハーブ＆ドロシー』という作品をクラウドファンディングで資金調達をしていて、その話を彼女から聞きました。それからクラウドファンディングの研究をしている清田さんとディスカッションをした結果、この手法を導入することに決めました」(真木氏)　そしてこの試みは、思わぬ成果をもたらすことになる。■クラウドファンディングの目的はパブリシティ　時折『この世界の片隅に』を指して、「クラウドファンディングで制作費を調達した作品」と書かれた記事を目にするが、これは間違いで、真木がクラウドファンディングで資金を集めたのは、パイロット・フィルムを作成するためである。『この世界の片隅に』のクラウドファンディングでは、当初の目標金額2000万円を超えて3921万1920円を記録するが、それでも片渕監督と丸山が想定した制作費4億円にはほど遠い額である。真木</t>
  </si>
  <si>
    <t>この世界の片隅に</t>
  </si>
  <si>
    <t>http://haterumajima.blog.so-net.ne.jp/2016-11-16-1</t>
  </si>
  <si>
    <t xml:space="preserve">  ■2016/11/12鑑賞＠109シネマズ川崎。今年123本目の邦画62本目。  ■こうの史代さんの同名漫画が原作のアニメーション映画。主演の声優がのん（能年玲奈）ということで話題になった。事前のパブリシティがあまり多くなかったことに関して、契約でモメていたらしい能年の旧事務所が圧力を掛けたのではないか？という話もネットニュースで上がっていたが、配給元は決してメジャーではない東京テアトルで上映館は初週63館。メジャーな配給元と比べると当然宣伝力は劣るので普通の結果かとは思う。ただ、雑誌や新聞と比べ、芸能事務所が圧力を掛けやすい民放での露出は少なかったような気もするけどね。  ■戦前の広島で生まれ育った少女・すず（のん）は、小学校時代に何となく好意を寄せていた哲はいたが、先方の男・周作がすずを見染めた、という理由で隣の軍港都市・呉市に嫁ぐ。ちょっとぼんやりしているすずはいくつか失敗を繰り返しつつ、義母や義父、出戻りの義姉と姪とも関係を構築していくが、太平洋戦争の状況は悪化し呉にも空襲が頻繁に来て、そして昭和20年8月、隣市の広島に原爆が落ちる。  ■この映画の支援者の方は結構いて、「決して暗い気持ちで終わる映画ではない」という方もいるけど、半分正解で半分間違い。広島に原爆が落ちて、その前にすずは呉への空襲のあとの不発弾で自分の右手と姪を失くすのだ。重く</t>
  </si>
  <si>
    <t>長部日出雄『津軽風雲録』</t>
  </si>
  <si>
    <t>http://yomunjanakatsuta-orz.blog.so-net.ne.jp/2016-02-18</t>
  </si>
  <si>
    <t>書き出しの一文だけカバーに記し展示してるコーナーが 福生市立図書館にある由、本書なんかヤバいぞ^_^;  長部日出雄『津軽風雲録』（富士見書房時代小説文庫,1988）の書き出し（本書5頁）は、  　　着物の前をひろげ、褌をずらして、手探りをした。／ 　　――ない。／ 　　なくなっている！　藤助は愕然とした。・・・  博奕で負け続けているうちに次第に萎縮したソレが、有り金の全てを失って、 「ついに下腹部のなかへ姿を没してしまったらしい」ことに立小便をしようとして気付く、 という衝撃・笑劇的なシーンから物語が始まるからね^_^;  紀伊国屋書店が前にやったブックフェアからヒントを得たという 同図書館の取り組みを報じている記事（パブリシティ？）を目にしたけど、 小生が本書を借りたのは、勿論、この書き出しに惹かれたわけではない^_^; 津軽為信や津軽地方の戦国時代を描いた時代小説というので予約した次第(^^)  津軽為信や津軽地方に特別な興味があるわけではないけど （東津軽郡なら用があって小湊駅に3回行って駅から20分歩いた^_^;）、 南條範夫『武家盛衰記』（文春文庫,新装版2010）の「津軽右京大夫為信」の章と、 海音寺潮五郎『新装版 列藩騒動録（下）』（講談社文庫,2007）の「檜山騒動」の章は既読で、 本書も面白そうだったから(^^)  本書</t>
  </si>
  <si>
    <t>リクエストにお答えしてクリスマススペシャルとして再販決定♪K14GFのアクセサリーたち?</t>
  </si>
  <si>
    <t>http://ameblo.jp/priernne1689/entry-12225365149.html</t>
  </si>
  <si>
    <t>ジストの美しい天然石を組み合わせたペンダント。??「困難を乗り越え、夢を叶える」象徴、ユニコーンをかたどったチャームとルビーのペンダント。??他にもこれからの季節にもぴったりの、繊細で華やかでエレガントなアクセサリーをご紹介しております。いずれも皆さまを愛と幸せに導く光のアクセサリーたち。ぜひご覧くださいませね♪?★「プリエンヌのクリスマスチャリティーのアクセサリーたち」お申し込みはこちらから★??こちらのアクセサリーたちの売り上げは、前回のThanks Giving チャリティーと同様、経費を除いて全額、次のチャリティーに充当させていただきます。?①　熊本地震復興支援「それ行け、スープで大作戦！」プリエンヌがパートナー企業さまと開発している保存食用コンソメスープを、熊本の被災地に送るための製造・寄贈コストに充当します。（寄贈先については、パートナー企業GAパブリシティさまに一任しております。）?②　「ナイジェリアに光を！」（仮称）10月に逝去した親友チャールズが行っていた、ナイジェリアの寒村にLEDライトを送るチャリティープロジェクトをプリエンヌも一緒に引き継いでいくことにいたしました。まだ電気が通っていないナイジェリアの村々に安全で明るい光をともすプロジェクトです。たとえばご購入代金2,000円ですと、コンソメスープ約15食、ナイジェリアに携帯用LEDライト2本を寄贈することができます。?これ</t>
  </si>
  <si>
    <t>日本経団連　会員企業に、配偶者手当の廃止を呼びかけ</t>
  </si>
  <si>
    <t>http://takai-sr.blog.so-net.ne.jp/2016-11-18</t>
  </si>
  <si>
    <t>の就労を後押しするため見直しを要請する。             来年１月にまとめる春季労使交渉に向けた経営者側の基本方針（経労委報告）に配偶者手当に関する項目を新たに設ける方向だ。具体的な対応は各企業の労使交渉に委ねる。             人事院によると、15年に配偶者手当を払った民間企業は全体の７割に上った。そのうち58％は支給基準を妻の年収103万円にしていた。この基準を超過すると手当が打ち切られるため就労調整につながっており、パート主婦の６割は年収100万円未満にとどまる。             一部の民間企業は手当の見直しに動いている。ホンダは来年４月、扶養対象の配偶者向け手当をなくす半面、子ども１人あたりの支給額を月２万円に増やす。建材大手の大建工業は16年４月から配偶者手当を廃止し、子ども手当を拡充。政府も17年度から国家公務員の手当を段階的に減らす。今後は手当の見直しで浮いた原資を基本給や賞与に充てる企業も増えるとみられている。        .  同じ論調なので、おそらく日本経団連からのパブリシティーなのでしょう。  .  配偶者手当を廃止することが、「働く女性を後押しする」ことになるかどうかは疑問ですが、「一定以上は働かないことにしよう」というインセンティブの一つがなくなることは事実です。  .  記事にある人事院の調査とは、こちらです。この調査は、従業員50人以</t>
  </si>
  <si>
    <t>バスマガジン ８０号</t>
  </si>
  <si>
    <t>http://mrjohso5003.blog.shinobi.jp/Entry/1353/</t>
  </si>
  <si>
    <t>奇数月末は「バスマガジン」の最新号の感想めいたものをについて書いていますが、９月と１１月の刊行分は翌月の更新となります。 ?? 前号で予告されていた記事がほとんど掲載されないでおなじみのバスマガジン。まずは拙ブログ恒例、『バスマガジン』最新号の掲載内容と前号の予告内容をチェック。ちなみに前号の予告では、「北海道を起点に南下するキャラバン！？エルガミオの商談現場をディーラーで目撃！！」「１０年過ぎてすっかり定着した九州のバス乗り放題乗車券「ＳＵＮＱパス」で九州の元気を再発見する！！」、「乗用車の世界では着実に幅を効かせてきたＥＶ。バスにも意外と多い「全国の電気バス追跡」」、「一眼、ミラーレス、コンデジ・・・。スマホ、ガラケー何でもＯＫ。プロカメラマンが徹底レクチャーする最強の“撮りバス”講座」、ほかとなっていました。で、実際今号に掲載されたのは、「ＳＵＮＱパス」の記事だけ。予告からメーカー・事業者絡みのパブリシティー臭がそれほど漂ってこなかったので、全て無しを予想していただけに、１つでも載っていたことを逆に驚いてしまったり。  チェックが終わったところで、今回も気になったｏｒ手持ち画像を並べられそうな記事についてをごく簡単にまとめていきます。ちなみに記事のタイトルは目次記載のものとしています。 ?? まずは、「あのベンツで創られたスーパー路線バス シターロＧが三</t>
  </si>
  <si>
    <t>地上波TV番組の収録</t>
  </si>
  <si>
    <t>http://ameblo.jp/inetcm/entry-12226164734.html</t>
  </si>
  <si>
    <t xml:space="preserve">  昨日は毎月恒例の地上波テレビ番組の収録でした?洋風のリゾートホテルと温泉があって敷地内に渓流が流れている和風ホテルの二つにお邪魔して、時に真面目に時に面白くの収録。?業界的に言えばパブリシティーな構成でこの年末・年始のオススメスポットを紹介した感じです?すべてが終わりアシスタント女子の「写真撮り忘れた!!」の声で慌てて撮ったがいいが、すでに支配人さんはいない絵になってしまった　笑??慌てて記念撮影をするＭＳＡと蒼七実?この番組は、12月27日 25:59から日テレ系TSBで放送します???◆新テレビ番組決定(2017年?地上波放送)　　アシスタントMCの募集は近日中に公開◆CMモデル・ナレーター・番組リポーターは随時募集◆??　最近テレビ放送した番組をアップ・月刊MSAドコかde談話(11月編)/日テレ系TSB?・ 大人の、社会見学(12月編)/二つのテレビ局で放送??【レギュラー制作番組】・月刊MSAドコかde談話 /日テレ系TSB ・ググッとafternoon /東京FM系 FM NAGANO ・大人の、社会見学 /いなテレ・CEK ?【テレビCM・番組は放送後、webにアップ】 Inet TV (You Tubeチャンネル) producerMSA (You Tubeチャンネル) ?? ～おかげさまで27周年～CM・番組制作 アイネットクリエイティブ公式サイトhttp</t>
  </si>
  <si>
    <t>【活動報告】 白石隼也さんインタビューが「エンタメOVO」に掲載されました（2016）</t>
  </si>
  <si>
    <t>http://blog.livedoor.jp/andyhouse777/archives/66236402.html</t>
  </si>
  <si>
    <t>出演者のインタビューを、終盤が近づいてもまだまだお届けしていきます。当ブログでもその都度ご紹介してまいります。ご期待ください。  　わたくし阪清和は、日本映画ペンクラブの正会員として、また日本記者クラブに個人Ｄ会員として所属し、エンタメ批評家・ブロガーとして、毎日更新の当ブログなどで映画・演劇・ドラマ・音楽・漫画・ウェブカルチャー・現代アートなどに関する作品批評や取材リポート、稽古場便り、オリジナル独占インタビュー、国内・海外のエンタメ情報・ニュース、受賞速報などを多数執筆する一方、エンタメ関連の審査投票委員などを務めています。 　さらにインタビュアー、ライター、ジャーナリスト、編集者、アナウンサー、ＭＣとして雑誌や新聞、Ｗｅｂ媒体、公演パンフレット、劇場パブリシティ、劇団機関紙、劇団会員情報誌、ニュースリリース、プレイガイド向け宣材、演劇祭公式パンフレット、広告宣伝メディア、公式ガイドブック、一般企業ホームページなどで幅広く、インタビュー、取材・執筆、パンフレット編集・進行管理、アナウンス、企画支援、文章コンサルティング、アフタートークの司会進行などを手掛けています。現在、音楽の分野で海外の事業体とも連携の準備を進めています。今後も機会を見つけて活動のご報告をさせていただきたいと思います。わたくしの表現活動を理解していただく一助になれば幸いです。お時間のある時で結構ですので、ぜひ</t>
  </si>
  <si>
    <t>【活動報告】 星野源さんインタビューが「エンタメOVO」に掲載されました（2016）</t>
  </si>
  <si>
    <t>http://blog.livedoor.jp/andyhouse777/archives/66236406.html</t>
  </si>
  <si>
    <t>タメ関連の審査投票委員などを務めています。 　さらにインタビュアー、ライター、ジャーナリスト、編集者、アナウンサー、ＭＣとして雑誌や新聞、Ｗｅｂ媒体、公演パンフレット、劇場パブリシティ、劇団機関紙、劇団会員情報誌、ニュースリリース、プレイガイド向け宣材、演劇祭公式パンフレット、広告宣伝メディア、公式ガイドブック、一般企業ホームページなどで幅広く、インタビュー、取材・執筆、パンフレット編集・進行管理、アナウンス、企画支援、文章コンサルティング、アフタートークの司会進行などを手掛けています。現在、音楽の分野で海外の事業体とも連携の準備を進めています。今後も機会を見つけて活動のご報告をさせていただきたいと思います。わたくしの表現活動を理解していただく一助になれば幸いです。お時間のある時で結構ですので、ぜひご覧ください。  　なお、エンターテインメント関連で私がお役に立てることがありましたら、下記のアドレスまでなんなりとご用命ください。速やかにご相談の連絡をさせていただきます sevenhearts@spa.nifty.com  　なお、今回は私は取材・執筆には参加していませんが、大河ドラマ「真田丸」の世界をもっと楽しむためのガイド本が３冊出ています。ぜひ手にお取りください。  【amazon】「真田丸　完結編（ＮＨＫ大河ドラマ・ストーリー）」（ＮＨＫ出版）   【amazon】「真田丸　後編（ＮＨＫ大河</t>
  </si>
  <si>
    <t>奥の細道旅立ち論争</t>
  </si>
  <si>
    <t>http://tan-tokyo.doorblog.jp/archives/52279883.html</t>
  </si>
  <si>
    <t xml:space="preserve">都内には台東区と文京区での「樋口一葉縁」の奪い合いや、生誕地と関係のない墨田区役所内に建つ「勝海舟」なんてのもありますが、荒川区と足立区の「松尾芭蕉・奥の細道旅立ちの地」の論争はある意味で笑えます。元禄2年3月、松尾芭蕉と弟子の河合曽良は深川の自宅（江東区）を出発、隅田川を舟で上り「千住で舟を降り日光街道を歩き始めます」。ここが争点で上陸地点が南岸なら荒川区南千住、北岸なら足立区北千住となります。ここへ「イヤイヤ旅立ちなら深川の自宅だろう」という意見も加わっての論争は三つ巴のようです。記念碑や芭蕉像などのパブリシティは足立区が大きくリードしていましたが、荒川区も負けてはいないようで（笑）。素盞雄神社の文政3年（1820）に建立の「奥の細道矢立初めの句碑/行く春や 鳥啼 魚の目は泪」では弱いと見たか平成27年に南千住駅前（小塚原刑場跡地前）に松尾芭蕉ブロンズ像（Pt↑）を建立しました。推測ですが・・。出発の前日には深川の自宅でスポンサーやら弟子やらとで壮行会が行われ、何人かは船で千住まで同行したでしょう。古社である「素盞雄神社」近辺には弟子やら知己も多く住んでおり、名残を惜しみ素盞雄神社を参拝して千住大橋を渡ったて日光街道と考える方が自然だと思われます。いずれにしろどうでも良い論争ですが・・（苦笑）。Pt↑）北千住側の千住市場にある芭蕉像です。Pt↓）は荒川区の街灯。千住大橋足立区側の句碑などです。 </t>
  </si>
  <si>
    <t>毎日新聞でご紹介いただきました。</t>
  </si>
  <si>
    <t>http://d.hatena.ne.jp/banka-an/20161207</t>
  </si>
  <si>
    <t xml:space="preserve"> 毎日新聞にご紹介いただいた。   各種イベント案内の「遊ナビ」と言うコーナー。      作品写真も大きく入れていただき大感謝。   でもちょっとテトリスのパーツみたいな形なのでトリミング。      しばらくの間はwebでも見られるみたい(←クリック！！)   念のためのスクショ。    広報、告知のお手伝いはギャラリービブリオの得意技。サラリーマン時代はパブリシティ掲載の前年比で勤務評定が決まるような部署にいたからね。ぜひご用命ください。     で、今日の定休日はその「長崎南画展」設営準備。もう明後日からだもんね。   で、一昨日開けた「パンドラの匣」。      もちろんこれは掘り炬燵。久々で展示に使う予定。      ・・・いよいよ明後日より開催・・・・・ 12月9日(金)?11日(日)「長崎南画展」 　←クリック!!   「詩」あり「文学」あり「音楽」ありのバラエティ・ショー 12/17 　←クリック!!   中川フォークジャンボリー　　B・ディランの夜 12/19 　←クリック!!     ・・・大好評、地元限定発売中・・・・・ 増田書店、オリオン書房PAPERWALLnonowa国立店にて店頭販売中。通販もあります。  嵐山光三郎・南伸坊・浅生ハルミン　奇跡の共演。俳画カレンダー 　←クリック!!   ・・・ビブリオの名物「45回転の人々」から</t>
  </si>
  <si>
    <t>【parts model⑥】#パーツモデル #nao #中山なを</t>
  </si>
  <si>
    <t>http://ameblo.jp/naosan55/entry-12227042467.html</t>
  </si>
  <si>
    <t xml:space="preserve">  こんにちは?-(´ε｀● )?◆parts model⑥?????more...①・②・③・④・⑤　my photos?#partsmodel #パーツモデル　＃モデル　＃スチール　＃撮影　＃関西　＃大阪#nao #NAO #中山なを #naosan ＃身長 #height #168cm #靴23.5 #股下 #80cm#shoot #shootin'　＃加工・修正なしの摂りっぱなしです。12月の床・地べた…、冷たすぎて心臓止まるかと思いました…。?※体型維持の秘訣：バランスの摂れた食事・適度な運動・他にリンパマッサージ、保湿のためのボディクリームなどは毎日欠かさず塗ってます。??※モデルの肖像については肖像権・肖像財産権（パブリシティ権）が成り立ちます。モデルエージェンシーと専属契約しているモデルの肖像財産権については独占的・排他的にモデルエージェンシーに帰属しますので肖像を使用する目的が何であっても必ず事前にモデルエージェンシーの許諾を得なければなりません。許諾を得ずに使用した場合、許諾の範囲を超えて使用した場合は肖像財産権（パブリシティ権）の侵害となり契約上のペナルティが科されますので注意が必要です。  </t>
  </si>
  <si>
    <t>セミナー受講者の写真をフェイスブックやブログに載せる時のマナー</t>
  </si>
  <si>
    <t>http://ameblo.jp/blogseminar/entry-11343733560.html</t>
  </si>
  <si>
    <t xml:space="preserve">  セミナー受講者の写真をブログやフェイスブックに載せたい方へブログやフェイスブック、ホームページなどにセミナーやイベント受講者の写真を載せたいのですが、気をつけることはなんですか？という質問がありました。（　誰が写真ＮＧかわからない時は、このようにモザイクをかけることも有効　）受講者の中には、自分の写真を撮られたくない人や撮ってもいいけれど、ソーシャルメディアなどに載せたくない人、そもそもセミナーに参加していることを知られたくない、という人がいることを認識しておきましょう。■受講者に事前に声をかける■写真を撮っていることをお知らせし、ブログなどに載せていいかどうか確認■場合によっては、写真に写りこまない席に移動してもらうなどの工夫をしましょう。フェイスブックでの「タグ付け」「チェックイン」にも注意が必要です。フェイスブックで相手の名前をタグ付けすると、あなたのフェイスブックだけでなく、相手のタイムラインにも表示されます。初心者の方だと、びっくりしてしまったり自分のタイムラインに勝手に出てくることを嫌がる方もいらっしゃいます。事前に確認し、もし削除や修正依頼があったらすぐに対応することをオススメします。■権利を侵害していないかにも注意しましょう写真には肖像権がありますし、パブリシティ権とか著作権とか、いろんな法律的な問題もあります。?上手に活用すれば、集客</t>
  </si>
  <si>
    <t>kokorohamoe</t>
  </si>
  <si>
    <t>http://twitter.com/kokorohamoe/status/804000481294962688</t>
  </si>
  <si>
    <t>芸能人のパブリシティというか肖像権が一時的に抑制されるのって ようするに、報道の公益性が担保される場合などに限定されて ただのプライベートなどは（スキャンダルですら無い）は保護されるから タクシーに載ったらフリー素材かどうかはわからん。 いちおうあとで料金請求する権利はあるかと</t>
  </si>
  <si>
    <t>jillmame</t>
  </si>
  <si>
    <t>http://twitter.com/jillmame/status/804102794470772736</t>
  </si>
  <si>
    <t>RT @nmisaki: 「また地上波テレビ局でのパブリシティ展開もNHKを除いて、現在のところ実現していない」とだけの記述。東洋経済すら「のん」タブーの呪縛から逃れられないのか『映画｢この世界の片隅に｣製作プロセスの秘密　クラウドファンディングの｢実態｣』 https://t…</t>
  </si>
  <si>
    <t>mahaman_101</t>
  </si>
  <si>
    <t>http://twitter.com/mahaman_101/status/804975290573209600</t>
  </si>
  <si>
    <t>RT @matsumurumn: 大人になって西部警察の再放送を観たら、警察車両は全て日産車で、犯人のクルマはボロいトヨタ車。銃撃戦・カーチェイスの末、犯人車が唐突に「日産中古車フェア」の会場に逃げ込み（告知看板が映され）、最後はトヨタ車が爆発炎上した。物凄いパブリシティだった。</t>
  </si>
  <si>
    <t>tksh_bot</t>
  </si>
  <si>
    <t>http://twitter.com/tksh_bot/status/805031264696680448</t>
  </si>
  <si>
    <t>制作の仕事も一段落、最近は“パブリシティ”‥‥広告宣伝のお仕事をしているんですよ。 このブログだって、ある種、お仕事の一環。 超人気ブログに育て上げて、アメーバブログから賞金をもらうのが我々の夢、いや使命なのです！（←ウソ） (蘇るブログ)</t>
  </si>
  <si>
    <t>tatsuyakay</t>
  </si>
  <si>
    <t>http://twitter.com/tatsuyakay/status/805102947205951489</t>
  </si>
  <si>
    <t>このパブリシティの元になった魔法つかいプリキュアボーカルアルバム「ドリームアーチ」買ったよ！！！！！ https://t.co/YUpaLbmXwl</t>
  </si>
  <si>
    <t>uwpawj</t>
  </si>
  <si>
    <t>http://twitter.com/uwpawj/status/805768429038768128</t>
  </si>
  <si>
    <t xml:space="preserve">待って、しゃべくりに神戸のびいどろでてるやーん！やばすぎ  授業で使える～し、余計いきたくなった  完全にパブリシティ効果にやられてる  </t>
  </si>
  <si>
    <t>yomiojo</t>
  </si>
  <si>
    <t>http://twitter.com/yomiojo/status/805938010227253249</t>
  </si>
  <si>
    <t>新進気鋭の若手クリエイターに聞く＜ojo interview＞は 山根 哲也さん（ライトパブリシティ　コピーライター）です。　 https://t.co/svJkvhFpKT https://t.co/R9VLwOqjLL</t>
  </si>
  <si>
    <t>pn_aaa</t>
  </si>
  <si>
    <t>http://twitter.com/pn_aaa/status/806034451088052224</t>
  </si>
  <si>
    <t>「A関西ニュース」関西パブリシティ無料告知サイト: おいしい食パン食べ比べ”PASCO 麦のめぐむ全粒粉入り食パン6枚切角型２５３円（税込） https://t.co/FTmw8wuTbR</t>
  </si>
  <si>
    <t>prissira0225</t>
  </si>
  <si>
    <t>http://twitter.com/prissira0225/status/806126322883829760</t>
  </si>
  <si>
    <t>広告宣伝活動～せっかく商品をつくっても知ってもらわなければ売れない。ネットを使っての検索エンジン・SNSからアクセスを集める手法も一般的になった。またマスコミに記事として無料で取り上げてもらうPR（パブリシティ）口コミを広げるパズ・マーケティングなど様々ある</t>
  </si>
  <si>
    <t>掲示板</t>
    <rPh sb="0" eb="3">
      <t>ケイジバン</t>
    </rPh>
    <phoneticPr fontId="18"/>
  </si>
  <si>
    <t>ブログ</t>
    <phoneticPr fontId="18"/>
  </si>
  <si>
    <t>ブログ</t>
    <phoneticPr fontId="18"/>
  </si>
  <si>
    <t>twitter</t>
    <phoneticPr fontId="18"/>
  </si>
  <si>
    <t>パブリシティ</t>
    <phoneticPr fontId="18"/>
  </si>
  <si>
    <t>(アメーバ)</t>
    <phoneticPr fontId="18"/>
  </si>
  <si>
    <t>(livedoor)</t>
    <phoneticPr fontId="18"/>
  </si>
  <si>
    <t>(livedoor)</t>
    <phoneticPr fontId="18"/>
  </si>
  <si>
    <t>(textream)</t>
    <phoneticPr fontId="18"/>
  </si>
  <si>
    <t>(So-net)</t>
    <phoneticPr fontId="18"/>
  </si>
  <si>
    <t>(So-net)</t>
    <phoneticPr fontId="18"/>
  </si>
  <si>
    <t>(はてな)</t>
    <phoneticPr fontId="18"/>
  </si>
  <si>
    <t>(楽天)</t>
    <phoneticPr fontId="18"/>
  </si>
  <si>
    <t>(忍者)</t>
    <phoneticPr fontId="18"/>
  </si>
  <si>
    <t>36件
（内訳：　Twitter:9、ブログ:17、掲示板:4）</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</si>
</sst>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_ "/>
  </numFmts>
  <fonts count="2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8"/>
      <name val="Calibri"/>
      <family val="2"/>
    </font>
    <font>
      <b/>
      <sz val="11"/>
      <color theme="1"/>
      <name val="ＭＳ Ｐゴシック"/>
      <family val="3"/>
      <charset val="128"/>
      <scheme val="minor"/>
    </font>
    <font>
      <u/>
      <sz val="11"/>
      <color theme="10"/>
      <name val="ＭＳ Ｐゴシック"/>
      <family val="2"/>
      <scheme val="minor"/>
    </font>
    <font>
      <sz val="11"/>
      <color theme="1"/>
      <name val="ＭＳ Ｐゴシック"/>
      <family val="3"/>
      <charset val="128"/>
      <scheme val="minor"/>
    </font>
    <font>
      <sz val="1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249977111117893"/>
        <bgColor rgb="FF000000"/>
      </patternFill>
    </fill>
    <fill>
      <patternFill patternType="solid">
        <fgColor rgb="FFFFE389"/>
        <bgColor indexed="64"/>
      </patternFill>
    </fill>
    <fill>
      <patternFill patternType="solid">
        <fgColor theme="0"/>
        <bgColor indexed="64"/>
      </patternFill>
    </fill>
    <fill>
      <patternFill patternType="solid">
        <fgColor rgb="FFB7DEE8"/>
        <bgColor rgb="FF000000"/>
      </patternFill>
    </fill>
    <fill>
      <patternFill patternType="solid">
        <fgColor rgb="FFB7DEE8"/>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cellStyleXfs>
  <cellXfs count="29">
    <xf numFmtId="0" fontId="0" fillId="0" borderId="0" xfId="0">
      <alignment vertical="center"/>
    </xf>
    <xf numFmtId="0" fontId="19" fillId="33" borderId="10" xfId="0" applyFont="1" applyFill="1" applyBorder="1" applyAlignment="1">
      <alignment vertical="center"/>
    </xf>
    <xf numFmtId="0" fontId="22" fillId="34" borderId="11" xfId="42" applyFill="1" applyBorder="1" applyAlignment="1">
      <alignment horizontal="center" vertical="center"/>
    </xf>
    <xf numFmtId="0" fontId="23" fillId="35" borderId="0" xfId="0" applyFont="1" applyFill="1" applyAlignment="1">
      <alignment vertical="center"/>
    </xf>
    <xf numFmtId="0" fontId="23" fillId="35" borderId="0" xfId="0" applyFont="1" applyFill="1" applyBorder="1" applyAlignment="1">
      <alignment horizontal="left" vertical="top" wrapText="1"/>
    </xf>
    <xf numFmtId="176" fontId="23" fillId="35" borderId="0" xfId="0" applyNumberFormat="1" applyFont="1" applyFill="1" applyAlignment="1">
      <alignment horizontal="center" vertical="center"/>
    </xf>
    <xf numFmtId="0" fontId="23" fillId="35" borderId="0" xfId="0" applyFont="1" applyFill="1">
      <alignment vertical="center"/>
    </xf>
    <xf numFmtId="0" fontId="23" fillId="36" borderId="12" xfId="0" applyFont="1" applyFill="1" applyBorder="1" applyAlignment="1">
      <alignment horizontal="center" vertical="center" wrapText="1"/>
    </xf>
    <xf numFmtId="0" fontId="23" fillId="36" borderId="11" xfId="0" applyFont="1" applyFill="1" applyBorder="1" applyAlignment="1">
      <alignment horizontal="center" vertical="center" wrapText="1"/>
    </xf>
    <xf numFmtId="176" fontId="23" fillId="34" borderId="11" xfId="0" applyNumberFormat="1" applyFont="1" applyFill="1" applyBorder="1" applyAlignment="1">
      <alignment horizontal="center" vertical="center"/>
    </xf>
    <xf numFmtId="0" fontId="23" fillId="34" borderId="11" xfId="0" applyFont="1" applyFill="1" applyBorder="1">
      <alignment vertical="center"/>
    </xf>
    <xf numFmtId="176" fontId="23" fillId="35" borderId="11" xfId="0" applyNumberFormat="1" applyFont="1" applyFill="1" applyBorder="1" applyAlignment="1">
      <alignment horizontal="center" vertical="center"/>
    </xf>
    <xf numFmtId="0" fontId="23" fillId="35" borderId="11" xfId="0" applyFont="1" applyFill="1" applyBorder="1">
      <alignment vertical="center"/>
    </xf>
    <xf numFmtId="0" fontId="23" fillId="36" borderId="13" xfId="0" applyFont="1" applyFill="1" applyBorder="1" applyAlignment="1">
      <alignment horizontal="center" vertical="center" wrapText="1"/>
    </xf>
    <xf numFmtId="0" fontId="24" fillId="34" borderId="13" xfId="0" applyFont="1" applyFill="1" applyBorder="1">
      <alignment vertical="center"/>
    </xf>
    <xf numFmtId="0" fontId="24" fillId="34" borderId="14" xfId="0" applyFont="1" applyFill="1" applyBorder="1">
      <alignment vertical="center"/>
    </xf>
    <xf numFmtId="0" fontId="24" fillId="35" borderId="13" xfId="0" applyFont="1" applyFill="1" applyBorder="1">
      <alignment vertical="center"/>
    </xf>
    <xf numFmtId="0" fontId="24" fillId="35" borderId="14" xfId="0" applyFont="1" applyFill="1" applyBorder="1">
      <alignment vertical="center"/>
    </xf>
    <xf numFmtId="0" fontId="23" fillId="36" borderId="14" xfId="0" applyFont="1" applyFill="1" applyBorder="1" applyAlignment="1">
      <alignment horizontal="left" vertical="center" wrapText="1"/>
    </xf>
    <xf numFmtId="0" fontId="0" fillId="34" borderId="11" xfId="0" applyFill="1" applyBorder="1" applyAlignment="1">
      <alignment horizontal="left" vertical="center"/>
    </xf>
    <xf numFmtId="0" fontId="0" fillId="0" borderId="11" xfId="0" applyFill="1" applyBorder="1" applyAlignment="1">
      <alignment horizontal="left" vertical="center"/>
    </xf>
    <xf numFmtId="0" fontId="22" fillId="0" borderId="11" xfId="42" applyFill="1" applyBorder="1" applyAlignment="1">
      <alignment horizontal="center" vertical="center"/>
    </xf>
    <xf numFmtId="0" fontId="19" fillId="33" borderId="10" xfId="0" applyFont="1" applyFill="1" applyBorder="1" applyAlignment="1">
      <alignment vertical="center" wrapText="1"/>
    </xf>
    <xf numFmtId="0" fontId="21" fillId="35" borderId="11" xfId="0" applyFont="1" applyFill="1" applyBorder="1" applyAlignment="1">
      <alignment vertical="center"/>
    </xf>
    <xf numFmtId="0" fontId="23" fillId="35" borderId="11" xfId="0" applyFont="1" applyFill="1" applyBorder="1" applyAlignment="1">
      <alignment vertical="center"/>
    </xf>
    <xf numFmtId="177" fontId="21" fillId="35" borderId="11" xfId="0" applyNumberFormat="1" applyFont="1" applyFill="1" applyBorder="1" applyAlignment="1">
      <alignment horizontal="left" vertical="center"/>
    </xf>
    <xf numFmtId="0" fontId="23" fillId="37" borderId="11" xfId="0" applyFont="1" applyFill="1" applyBorder="1" applyAlignment="1">
      <alignment horizontal="center" vertical="center" wrapText="1"/>
    </xf>
    <xf numFmtId="0" fontId="23" fillId="37" borderId="11" xfId="0" applyFont="1" applyFill="1" applyBorder="1" applyAlignment="1">
      <alignment horizontal="center" vertical="center"/>
    </xf>
    <xf numFmtId="177" fontId="21" fillId="35" borderId="11" xfId="0" applyNumberFormat="1" applyFont="1" applyFill="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FFE389"/>
      <color rgb="FF404040"/>
      <color rgb="FFD8E4BC"/>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309563</xdr:colOff>
      <xdr:row>2</xdr:row>
      <xdr:rowOff>35718</xdr:rowOff>
    </xdr:from>
    <xdr:to>
      <xdr:col>5</xdr:col>
      <xdr:colOff>3919538</xdr:colOff>
      <xdr:row>3</xdr:row>
      <xdr:rowOff>66674</xdr:rowOff>
    </xdr:to>
    <xdr:sp macro="" textlink="">
      <xdr:nvSpPr>
        <xdr:cNvPr id="2" name="四角形吹き出し 1"/>
        <xdr:cNvSpPr/>
      </xdr:nvSpPr>
      <xdr:spPr>
        <a:xfrm>
          <a:off x="8072438" y="940593"/>
          <a:ext cx="3609975" cy="257175"/>
        </a:xfrm>
        <a:prstGeom prst="wedgeRectCallout">
          <a:avLst>
            <a:gd name="adj1" fmla="val -21600"/>
            <a:gd name="adj2" fmla="val 344611"/>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最新の報告分は色付けして報告されます</a:t>
          </a:r>
        </a:p>
      </xdr:txBody>
    </xdr:sp>
    <xdr:clientData/>
  </xdr:twoCellAnchor>
  <xdr:twoCellAnchor>
    <xdr:from>
      <xdr:col>4</xdr:col>
      <xdr:colOff>928688</xdr:colOff>
      <xdr:row>15</xdr:row>
      <xdr:rowOff>35718</xdr:rowOff>
    </xdr:from>
    <xdr:to>
      <xdr:col>5</xdr:col>
      <xdr:colOff>585786</xdr:colOff>
      <xdr:row>18</xdr:row>
      <xdr:rowOff>95249</xdr:rowOff>
    </xdr:to>
    <xdr:sp macro="" textlink="">
      <xdr:nvSpPr>
        <xdr:cNvPr id="3" name="四角形吹き出し 2"/>
        <xdr:cNvSpPr/>
      </xdr:nvSpPr>
      <xdr:spPr>
        <a:xfrm>
          <a:off x="4833938" y="3631406"/>
          <a:ext cx="3514723" cy="559593"/>
        </a:xfrm>
        <a:prstGeom prst="wedgeRectCallout">
          <a:avLst>
            <a:gd name="adj1" fmla="val -48993"/>
            <a:gd name="adj2" fmla="val -99260"/>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Twitter</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はアカウント名、</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そのほかの調査対象は投稿タイトルが表示されます。</a:t>
          </a:r>
        </a:p>
      </xdr:txBody>
    </xdr:sp>
    <xdr:clientData/>
  </xdr:twoCellAnchor>
</xdr:wsDr>
</file>

<file path=xl/theme/theme1.xml><?xml version="1.0" encoding="utf-8"?>
<a:theme xmlns:a="http://schemas.openxmlformats.org/drawingml/2006/main" name="Office テーマ">
  <a:themeElements>
    <a:clrScheme name="＠クリッピング">
      <a:dk1>
        <a:srgbClr val="2E2E2E"/>
      </a:dk1>
      <a:lt1>
        <a:sysClr val="window" lastClr="FFFFFF"/>
      </a:lt1>
      <a:dk2>
        <a:srgbClr val="5C5C5C"/>
      </a:dk2>
      <a:lt2>
        <a:srgbClr val="FFFFFF"/>
      </a:lt2>
      <a:accent1>
        <a:srgbClr val="FFFF66"/>
      </a:accent1>
      <a:accent2>
        <a:srgbClr val="0587E3"/>
      </a:accent2>
      <a:accent3>
        <a:srgbClr val="68C6EB"/>
      </a:accent3>
      <a:accent4>
        <a:srgbClr val="FEF057"/>
      </a:accent4>
      <a:accent5>
        <a:srgbClr val="FF781E"/>
      </a:accent5>
      <a:accent6>
        <a:srgbClr val="FF3C61"/>
      </a:accent6>
      <a:hlink>
        <a:srgbClr val="4798A6"/>
      </a:hlink>
      <a:folHlink>
        <a:srgbClr val="B2B2B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zoomScale="80" zoomScaleNormal="80" workbookViewId="0">
      <pane ySplit="5" topLeftCell="A6" activePane="bottomLeft" state="frozen"/>
      <selection pane="bottomLeft"/>
    </sheetView>
  </sheetViews>
  <sheetFormatPr defaultRowHeight="13.5" x14ac:dyDescent="0.15"/>
  <cols>
    <col min="1" max="2" width="12.75" style="5" customWidth="1"/>
    <col min="3" max="4" width="12.75" style="6" customWidth="1"/>
    <col min="5" max="5" width="50.625" style="6" customWidth="1"/>
    <col min="6" max="6" width="81.75" style="6" customWidth="1"/>
    <col min="7" max="8" width="8.875" style="6" customWidth="1"/>
    <col min="9" max="16384" width="9" style="6"/>
  </cols>
  <sheetData>
    <row r="1" spans="1:8" s="3" customFormat="1" ht="36" customHeight="1" x14ac:dyDescent="0.15">
      <c r="A1" s="1" t="s">
        <v>0</v>
      </c>
      <c r="B1" s="23" t="s">
        <v>106</v>
      </c>
      <c r="C1" s="24"/>
      <c r="D1" s="24"/>
      <c r="E1" s="24"/>
      <c r="G1" s="4"/>
    </row>
    <row r="2" spans="1:8" s="3" customFormat="1" ht="36" customHeight="1" x14ac:dyDescent="0.15">
      <c r="A2" s="22" t="s">
        <v>7</v>
      </c>
      <c r="B2" s="28" t="s">
        <v>116</v>
      </c>
      <c r="C2" s="25"/>
      <c r="D2" s="25"/>
      <c r="E2" s="24"/>
    </row>
    <row r="3" spans="1:8" ht="18" customHeight="1" x14ac:dyDescent="0.15"/>
    <row r="4" spans="1:8" ht="18" customHeight="1" x14ac:dyDescent="0.15"/>
    <row r="5" spans="1:8" ht="45" customHeight="1" x14ac:dyDescent="0.15">
      <c r="A5" s="7" t="s">
        <v>5</v>
      </c>
      <c r="B5" s="8" t="s">
        <v>1</v>
      </c>
      <c r="C5" s="13" t="s">
        <v>6</v>
      </c>
      <c r="D5" s="18"/>
      <c r="E5" s="8" t="s">
        <v>3</v>
      </c>
      <c r="F5" s="8" t="s">
        <v>4</v>
      </c>
      <c r="G5" s="26" t="s">
        <v>2</v>
      </c>
      <c r="H5" s="27"/>
    </row>
    <row r="6" spans="1:8" x14ac:dyDescent="0.15">
      <c r="A6" s="9">
        <v>42711</v>
      </c>
      <c r="B6" s="9">
        <v>42714</v>
      </c>
      <c r="C6" s="14" t="s">
        <v>103</v>
      </c>
      <c r="D6" s="15" t="s">
        <v>108</v>
      </c>
      <c r="E6" s="10" t="s">
        <v>60</v>
      </c>
      <c r="F6" s="10" t="s">
        <v>62</v>
      </c>
      <c r="G6" s="19" t="s">
        <v>61</v>
      </c>
      <c r="H6" s="2" t="str">
        <f>HYPERLINK("http://blog.livedoor.jp/andyhouse777/archives/66236406.html","URLを開く")</f>
        <v>URLを開く</v>
      </c>
    </row>
    <row r="7" spans="1:8" x14ac:dyDescent="0.15">
      <c r="A7" s="9">
        <v>42711</v>
      </c>
      <c r="B7" s="9">
        <v>42714</v>
      </c>
      <c r="C7" s="14" t="s">
        <v>103</v>
      </c>
      <c r="D7" s="15" t="s">
        <v>109</v>
      </c>
      <c r="E7" s="10" t="s">
        <v>57</v>
      </c>
      <c r="F7" s="10" t="s">
        <v>59</v>
      </c>
      <c r="G7" s="19" t="s">
        <v>58</v>
      </c>
      <c r="H7" s="2" t="str">
        <f>HYPERLINK("http://blog.livedoor.jp/andyhouse777/archives/66236402.html","URLを開く")</f>
        <v>URLを開く</v>
      </c>
    </row>
    <row r="8" spans="1:8" x14ac:dyDescent="0.15">
      <c r="A8" s="9">
        <v>42711</v>
      </c>
      <c r="B8" s="9">
        <v>42714</v>
      </c>
      <c r="C8" s="14" t="s">
        <v>103</v>
      </c>
      <c r="D8" s="15" t="s">
        <v>107</v>
      </c>
      <c r="E8" s="10" t="s">
        <v>72</v>
      </c>
      <c r="F8" s="10" t="s">
        <v>74</v>
      </c>
      <c r="G8" s="19" t="s">
        <v>73</v>
      </c>
      <c r="H8" s="2" t="str">
        <f>HYPERLINK("http://ameblo.jp/blogseminar/entry-11343733560.html","URLを開く")</f>
        <v>URLを開く</v>
      </c>
    </row>
    <row r="9" spans="1:8" x14ac:dyDescent="0.15">
      <c r="A9" s="9">
        <v>42709</v>
      </c>
      <c r="B9" s="9">
        <v>42714</v>
      </c>
      <c r="C9" s="14" t="s">
        <v>103</v>
      </c>
      <c r="D9" s="15" t="s">
        <v>111</v>
      </c>
      <c r="E9" s="10" t="s">
        <v>48</v>
      </c>
      <c r="F9" s="10" t="s">
        <v>50</v>
      </c>
      <c r="G9" s="19" t="s">
        <v>49</v>
      </c>
      <c r="H9" s="2" t="str">
        <f>HYPERLINK("http://takai-sr.blog.so-net.ne.jp/2016-11-18","URLを開く")</f>
        <v>URLを開く</v>
      </c>
    </row>
    <row r="10" spans="1:8" x14ac:dyDescent="0.15">
      <c r="A10" s="11">
        <v>42711</v>
      </c>
      <c r="B10" s="11">
        <v>42712</v>
      </c>
      <c r="C10" s="16" t="s">
        <v>103</v>
      </c>
      <c r="D10" s="17" t="s">
        <v>109</v>
      </c>
      <c r="E10" s="12" t="s">
        <v>63</v>
      </c>
      <c r="F10" s="12" t="s">
        <v>65</v>
      </c>
      <c r="G10" s="20" t="s">
        <v>64</v>
      </c>
      <c r="H10" s="21" t="str">
        <f>HYPERLINK("http://tan-tokyo.doorblog.jp/archives/52279883.html","URLを開く")</f>
        <v>URLを開く</v>
      </c>
    </row>
    <row r="11" spans="1:8" x14ac:dyDescent="0.15">
      <c r="A11" s="11">
        <v>42711</v>
      </c>
      <c r="B11" s="11">
        <v>42713</v>
      </c>
      <c r="C11" s="16" t="s">
        <v>104</v>
      </c>
      <c r="D11" s="17" t="s">
        <v>8</v>
      </c>
      <c r="E11" s="12" t="s">
        <v>69</v>
      </c>
      <c r="F11" s="12" t="s">
        <v>71</v>
      </c>
      <c r="G11" s="20" t="s">
        <v>70</v>
      </c>
      <c r="H11" s="21" t="str">
        <f>HYPERLINK("http://ameblo.jp/naosan55/entry-12227042467.html","URLを開く")</f>
        <v>URLを開く</v>
      </c>
    </row>
    <row r="12" spans="1:8" x14ac:dyDescent="0.15">
      <c r="A12" s="11">
        <v>42711</v>
      </c>
      <c r="B12" s="11">
        <v>42713</v>
      </c>
      <c r="C12" s="16" t="s">
        <v>104</v>
      </c>
      <c r="D12" s="17" t="s">
        <v>113</v>
      </c>
      <c r="E12" s="12" t="s">
        <v>66</v>
      </c>
      <c r="F12" s="12" t="s">
        <v>68</v>
      </c>
      <c r="G12" s="20" t="s">
        <v>67</v>
      </c>
      <c r="H12" s="21" t="str">
        <f>HYPERLINK("http://d.hatena.ne.jp/banka-an/20161207","URLを開く")</f>
        <v>URLを開く</v>
      </c>
    </row>
    <row r="13" spans="1:8" x14ac:dyDescent="0.15">
      <c r="A13" s="11">
        <v>42710</v>
      </c>
      <c r="B13" s="11">
        <v>42711</v>
      </c>
      <c r="C13" s="16" t="s">
        <v>105</v>
      </c>
      <c r="D13" s="17"/>
      <c r="E13" s="12" t="s">
        <v>96</v>
      </c>
      <c r="F13" s="12" t="s">
        <v>98</v>
      </c>
      <c r="G13" s="20" t="s">
        <v>97</v>
      </c>
      <c r="H13" s="21" t="str">
        <f>HYPERLINK("http://twitter.com/pn_aaa/status/806034451088052224","URLを開く")</f>
        <v>URLを開く</v>
      </c>
    </row>
    <row r="14" spans="1:8" x14ac:dyDescent="0.15">
      <c r="A14" s="11">
        <v>42710</v>
      </c>
      <c r="B14" s="11">
        <v>42711</v>
      </c>
      <c r="C14" s="16" t="s">
        <v>105</v>
      </c>
      <c r="D14" s="17"/>
      <c r="E14" s="12" t="s">
        <v>99</v>
      </c>
      <c r="F14" s="12" t="s">
        <v>101</v>
      </c>
      <c r="G14" s="20" t="s">
        <v>100</v>
      </c>
      <c r="H14" s="21" t="str">
        <f>HYPERLINK("http://twitter.com/prissira0225/status/806126322883829760","URLを開く")</f>
        <v>URLを開く</v>
      </c>
    </row>
    <row r="15" spans="1:8" x14ac:dyDescent="0.15">
      <c r="A15" s="11">
        <v>42710</v>
      </c>
      <c r="B15" s="11">
        <v>42711</v>
      </c>
      <c r="C15" s="16" t="s">
        <v>105</v>
      </c>
      <c r="D15" s="17"/>
      <c r="E15" s="12" t="s">
        <v>93</v>
      </c>
      <c r="F15" s="12" t="s">
        <v>95</v>
      </c>
      <c r="G15" s="20" t="s">
        <v>94</v>
      </c>
      <c r="H15" s="21" t="str">
        <f>HYPERLINK("http://twitter.com/yomiojo/status/805938010227253249","URLを開く")</f>
        <v>URLを開く</v>
      </c>
    </row>
    <row r="16" spans="1:8" x14ac:dyDescent="0.15">
      <c r="A16" s="11">
        <v>42710</v>
      </c>
      <c r="B16" s="11">
        <v>42711</v>
      </c>
      <c r="C16" s="16" t="s">
        <v>102</v>
      </c>
      <c r="D16" s="17" t="s">
        <v>9</v>
      </c>
      <c r="E16" s="12" t="s">
        <v>21</v>
      </c>
      <c r="F16" s="12" t="s">
        <v>23</v>
      </c>
      <c r="G16" s="20" t="s">
        <v>22</v>
      </c>
      <c r="H16" s="21" t="str">
        <f>HYPERLINK("http://detail.chiebukuro.yahoo.co.jp/qa/question_detail/q11167661506#411062931","URLを開く")</f>
        <v>URLを開く</v>
      </c>
    </row>
    <row r="17" spans="1:8" x14ac:dyDescent="0.15">
      <c r="A17" s="11">
        <v>42710</v>
      </c>
      <c r="B17" s="11">
        <v>42712</v>
      </c>
      <c r="C17" s="16" t="s">
        <v>104</v>
      </c>
      <c r="D17" s="17" t="s">
        <v>8</v>
      </c>
      <c r="E17" s="12" t="s">
        <v>54</v>
      </c>
      <c r="F17" s="12" t="s">
        <v>56</v>
      </c>
      <c r="G17" s="20" t="s">
        <v>55</v>
      </c>
      <c r="H17" s="21" t="str">
        <f>HYPERLINK("http://ameblo.jp/inetcm/entry-12226164734.html","URLを開く")</f>
        <v>URLを開く</v>
      </c>
    </row>
    <row r="18" spans="1:8" x14ac:dyDescent="0.15">
      <c r="A18" s="11">
        <v>42709</v>
      </c>
      <c r="B18" s="11">
        <v>42710</v>
      </c>
      <c r="C18" s="16" t="s">
        <v>105</v>
      </c>
      <c r="D18" s="17"/>
      <c r="E18" s="12" t="s">
        <v>90</v>
      </c>
      <c r="F18" s="12" t="s">
        <v>92</v>
      </c>
      <c r="G18" s="20" t="s">
        <v>91</v>
      </c>
      <c r="H18" s="21" t="str">
        <f>HYPERLINK("http://twitter.com/uwpawj/status/805768429038768128","URLを開く")</f>
        <v>URLを開く</v>
      </c>
    </row>
    <row r="19" spans="1:8" x14ac:dyDescent="0.15">
      <c r="A19" s="11">
        <v>42709</v>
      </c>
      <c r="B19" s="11">
        <v>42712</v>
      </c>
      <c r="C19" s="16" t="s">
        <v>104</v>
      </c>
      <c r="D19" s="17" t="s">
        <v>115</v>
      </c>
      <c r="E19" s="12" t="s">
        <v>51</v>
      </c>
      <c r="F19" s="12" t="s">
        <v>53</v>
      </c>
      <c r="G19" s="20" t="s">
        <v>52</v>
      </c>
      <c r="H19" s="21" t="str">
        <f>HYPERLINK("http://mrjohso5003.blog.shinobi.jp/Entry/1353/","URLを開く")</f>
        <v>URLを開く</v>
      </c>
    </row>
    <row r="20" spans="1:8" x14ac:dyDescent="0.15">
      <c r="A20" s="11">
        <v>42708</v>
      </c>
      <c r="B20" s="11">
        <v>42709</v>
      </c>
      <c r="C20" s="16" t="s">
        <v>105</v>
      </c>
      <c r="D20" s="17"/>
      <c r="E20" s="12" t="s">
        <v>87</v>
      </c>
      <c r="F20" s="12" t="s">
        <v>89</v>
      </c>
      <c r="G20" s="20" t="s">
        <v>88</v>
      </c>
      <c r="H20" s="21" t="str">
        <f>HYPERLINK("http://twitter.com/tatsuyakay/status/805102947205951489","URLを開く")</f>
        <v>URLを開く</v>
      </c>
    </row>
    <row r="21" spans="1:8" x14ac:dyDescent="0.15">
      <c r="A21" s="11">
        <v>42708</v>
      </c>
      <c r="B21" s="11">
        <v>42710</v>
      </c>
      <c r="C21" s="16" t="s">
        <v>102</v>
      </c>
      <c r="D21" s="17" t="s">
        <v>9</v>
      </c>
      <c r="E21" s="12" t="s">
        <v>18</v>
      </c>
      <c r="F21" s="12" t="s">
        <v>20</v>
      </c>
      <c r="G21" s="20" t="s">
        <v>19</v>
      </c>
      <c r="H21" s="21" t="str">
        <f>HYPERLINK("http://detail.chiebukuro.yahoo.co.jp/qa/question_detail/q12167587337#410894242","URLを開く")</f>
        <v>URLを開く</v>
      </c>
    </row>
    <row r="22" spans="1:8" x14ac:dyDescent="0.15">
      <c r="A22" s="11">
        <v>42707</v>
      </c>
      <c r="B22" s="11">
        <v>42708</v>
      </c>
      <c r="C22" s="16" t="s">
        <v>105</v>
      </c>
      <c r="D22" s="17"/>
      <c r="E22" s="12" t="s">
        <v>81</v>
      </c>
      <c r="F22" s="12" t="s">
        <v>83</v>
      </c>
      <c r="G22" s="20" t="s">
        <v>82</v>
      </c>
      <c r="H22" s="21" t="str">
        <f>HYPERLINK("http://twitter.com/mahaman_101/status/804975290573209600","URLを開く")</f>
        <v>URLを開く</v>
      </c>
    </row>
    <row r="23" spans="1:8" x14ac:dyDescent="0.15">
      <c r="A23" s="11">
        <v>42707</v>
      </c>
      <c r="B23" s="11">
        <v>42708</v>
      </c>
      <c r="C23" s="16" t="s">
        <v>105</v>
      </c>
      <c r="D23" s="17"/>
      <c r="E23" s="12" t="s">
        <v>84</v>
      </c>
      <c r="F23" s="12" t="s">
        <v>86</v>
      </c>
      <c r="G23" s="20" t="s">
        <v>85</v>
      </c>
      <c r="H23" s="21" t="str">
        <f>HYPERLINK("http://twitter.com/tksh_bot/status/805031264696680448","URLを開く")</f>
        <v>URLを開く</v>
      </c>
    </row>
    <row r="24" spans="1:8" x14ac:dyDescent="0.15">
      <c r="A24" s="11">
        <v>42707</v>
      </c>
      <c r="B24" s="11">
        <v>42710</v>
      </c>
      <c r="C24" s="16" t="s">
        <v>104</v>
      </c>
      <c r="D24" s="17" t="s">
        <v>112</v>
      </c>
      <c r="E24" s="12" t="s">
        <v>39</v>
      </c>
      <c r="F24" s="12" t="s">
        <v>41</v>
      </c>
      <c r="G24" s="20" t="s">
        <v>40</v>
      </c>
      <c r="H24" s="21" t="str">
        <f>HYPERLINK("http://haterumajima.blog.so-net.ne.jp/2016-11-16-1","URLを開く")</f>
        <v>URLを開く</v>
      </c>
    </row>
    <row r="25" spans="1:8" x14ac:dyDescent="0.15">
      <c r="A25" s="11">
        <v>42707</v>
      </c>
      <c r="B25" s="11">
        <v>42710</v>
      </c>
      <c r="C25" s="16" t="s">
        <v>104</v>
      </c>
      <c r="D25" s="17" t="s">
        <v>112</v>
      </c>
      <c r="E25" s="12" t="s">
        <v>42</v>
      </c>
      <c r="F25" s="12" t="s">
        <v>44</v>
      </c>
      <c r="G25" s="20" t="s">
        <v>43</v>
      </c>
      <c r="H25" s="21" t="str">
        <f>HYPERLINK("http://yomunjanakatsuta-orz.blog.so-net.ne.jp/2016-02-18","URLを開く")</f>
        <v>URLを開く</v>
      </c>
    </row>
    <row r="26" spans="1:8" x14ac:dyDescent="0.15">
      <c r="A26" s="11">
        <v>42707</v>
      </c>
      <c r="B26" s="11">
        <v>42709</v>
      </c>
      <c r="C26" s="16" t="s">
        <v>104</v>
      </c>
      <c r="D26" s="17" t="s">
        <v>8</v>
      </c>
      <c r="E26" s="12" t="s">
        <v>45</v>
      </c>
      <c r="F26" s="12" t="s">
        <v>47</v>
      </c>
      <c r="G26" s="20" t="s">
        <v>46</v>
      </c>
      <c r="H26" s="21" t="str">
        <f>HYPERLINK("http://ameblo.jp/priernne1689/entry-12225365149.html","URLを開く")</f>
        <v>URLを開く</v>
      </c>
    </row>
    <row r="27" spans="1:8" x14ac:dyDescent="0.15">
      <c r="A27" s="11">
        <v>42707</v>
      </c>
      <c r="B27" s="11">
        <v>42709</v>
      </c>
      <c r="C27" s="16" t="s">
        <v>104</v>
      </c>
      <c r="D27" s="17" t="s">
        <v>8</v>
      </c>
      <c r="E27" s="12" t="s">
        <v>36</v>
      </c>
      <c r="F27" s="12" t="s">
        <v>38</v>
      </c>
      <c r="G27" s="20" t="s">
        <v>37</v>
      </c>
      <c r="H27" s="21" t="str">
        <f>HYPERLINK("http://ameblo.jp/iwmtmkk/entry-12225131734.html","URLを開く")</f>
        <v>URLを開く</v>
      </c>
    </row>
    <row r="28" spans="1:8" x14ac:dyDescent="0.15">
      <c r="A28" s="11">
        <v>42706</v>
      </c>
      <c r="B28" s="11">
        <v>42707</v>
      </c>
      <c r="C28" s="16" t="s">
        <v>102</v>
      </c>
      <c r="D28" s="17" t="s">
        <v>110</v>
      </c>
      <c r="E28" s="12" t="s">
        <v>15</v>
      </c>
      <c r="F28" s="12" t="s">
        <v>17</v>
      </c>
      <c r="G28" s="20" t="s">
        <v>16</v>
      </c>
      <c r="H28" s="21" t="str">
        <f>HYPERLINK("http://textream.yahoo.co.jp/message/1002497/2497/67/484","URLを開く")</f>
        <v>URLを開く</v>
      </c>
    </row>
    <row r="29" spans="1:8" x14ac:dyDescent="0.15">
      <c r="A29" s="11">
        <v>42705</v>
      </c>
      <c r="B29" s="11">
        <v>42706</v>
      </c>
      <c r="C29" s="16" t="s">
        <v>105</v>
      </c>
      <c r="D29" s="17"/>
      <c r="E29" s="12" t="s">
        <v>78</v>
      </c>
      <c r="F29" s="12" t="s">
        <v>80</v>
      </c>
      <c r="G29" s="20" t="s">
        <v>79</v>
      </c>
      <c r="H29" s="21" t="str">
        <f>HYPERLINK("http://twitter.com/jillmame/status/804102794470772736","URLを開く")</f>
        <v>URLを開く</v>
      </c>
    </row>
    <row r="30" spans="1:8" x14ac:dyDescent="0.15">
      <c r="A30" s="11">
        <v>42705</v>
      </c>
      <c r="B30" s="11">
        <v>42706</v>
      </c>
      <c r="C30" s="16" t="s">
        <v>105</v>
      </c>
      <c r="D30" s="17"/>
      <c r="E30" s="12" t="s">
        <v>75</v>
      </c>
      <c r="F30" s="12" t="s">
        <v>77</v>
      </c>
      <c r="G30" s="20" t="s">
        <v>76</v>
      </c>
      <c r="H30" s="21" t="str">
        <f>HYPERLINK("http://twitter.com/kokorohamoe/status/804000481294962688","URLを開く")</f>
        <v>URLを開く</v>
      </c>
    </row>
    <row r="31" spans="1:8" x14ac:dyDescent="0.15">
      <c r="A31" s="11">
        <v>42705</v>
      </c>
      <c r="B31" s="11">
        <v>42707</v>
      </c>
      <c r="C31" s="16" t="s">
        <v>102</v>
      </c>
      <c r="D31" s="17" t="s">
        <v>9</v>
      </c>
      <c r="E31" s="12" t="s">
        <v>12</v>
      </c>
      <c r="F31" s="12" t="s">
        <v>14</v>
      </c>
      <c r="G31" s="20" t="s">
        <v>13</v>
      </c>
      <c r="H31" s="21" t="str">
        <f>HYPERLINK("http://detail.chiebukuro.yahoo.co.jp/qa/question_detail/q14167211614#410582959","URLを開く")</f>
        <v>URLを開く</v>
      </c>
    </row>
    <row r="32" spans="1:8" x14ac:dyDescent="0.15">
      <c r="A32" s="11">
        <v>42705</v>
      </c>
      <c r="B32" s="11">
        <v>42706</v>
      </c>
      <c r="C32" s="16" t="s">
        <v>104</v>
      </c>
      <c r="D32" s="17" t="s">
        <v>11</v>
      </c>
      <c r="E32" s="12" t="s">
        <v>24</v>
      </c>
      <c r="F32" s="12" t="s">
        <v>26</v>
      </c>
      <c r="G32" s="20" t="s">
        <v>25</v>
      </c>
      <c r="H32" s="21" t="str">
        <f>HYPERLINK("http://blog.livedoor.jp/andyhouse777/archives/66235804.html","URLを開く")</f>
        <v>URLを開く</v>
      </c>
    </row>
    <row r="33" spans="1:8" x14ac:dyDescent="0.15">
      <c r="A33" s="11">
        <v>42705</v>
      </c>
      <c r="B33" s="11">
        <v>42707</v>
      </c>
      <c r="C33" s="16" t="s">
        <v>104</v>
      </c>
      <c r="D33" s="17" t="s">
        <v>8</v>
      </c>
      <c r="E33" s="12" t="s">
        <v>30</v>
      </c>
      <c r="F33" s="12" t="s">
        <v>32</v>
      </c>
      <c r="G33" s="20" t="s">
        <v>31</v>
      </c>
      <c r="H33" s="21" t="str">
        <f>HYPERLINK("http://ameblo.jp/naosan55/entry-12224613140.html","URLを開く")</f>
        <v>URLを開く</v>
      </c>
    </row>
    <row r="34" spans="1:8" x14ac:dyDescent="0.15">
      <c r="A34" s="11">
        <v>42705</v>
      </c>
      <c r="B34" s="11">
        <v>42707</v>
      </c>
      <c r="C34" s="16" t="s">
        <v>104</v>
      </c>
      <c r="D34" s="17" t="s">
        <v>10</v>
      </c>
      <c r="E34" s="12" t="s">
        <v>27</v>
      </c>
      <c r="F34" s="12" t="s">
        <v>29</v>
      </c>
      <c r="G34" s="20" t="s">
        <v>28</v>
      </c>
      <c r="H34" s="21" t="str">
        <f>HYPERLINK("http://brandog.exblog.jp/26192922/","URLを開く")</f>
        <v>URLを開く</v>
      </c>
    </row>
    <row r="35" spans="1:8" x14ac:dyDescent="0.15">
      <c r="A35" s="11">
        <v>42705</v>
      </c>
      <c r="B35" s="11">
        <v>42708</v>
      </c>
      <c r="C35" s="16" t="s">
        <v>104</v>
      </c>
      <c r="D35" s="17" t="s">
        <v>114</v>
      </c>
      <c r="E35" s="12" t="s">
        <v>33</v>
      </c>
      <c r="F35" s="12" t="s">
        <v>35</v>
      </c>
      <c r="G35" s="20" t="s">
        <v>34</v>
      </c>
      <c r="H35" s="21" t="str">
        <f>HYPERLINK("http://plaza.rakuten.co.jp/moonmimi/diary/201612010000/","URLを開く")</f>
        <v>URLを開く</v>
      </c>
    </row>
  </sheetData>
  <autoFilter ref="A5:H35">
    <filterColumn colId="6" showButton="0"/>
    <sortState ref="A15:I766">
      <sortCondition descending="1" ref="A5:A766"/>
    </sortState>
  </autoFilter>
  <mergeCells count="3">
    <mergeCell ref="B1:E1"/>
    <mergeCell ref="B2:E2"/>
    <mergeCell ref="G5:H5"/>
  </mergeCells>
  <phoneticPr fontId="18"/>
  <pageMargins left="0.23622047244094491" right="0.23622047244094491" top="0.70866141732283472" bottom="0.70866141732283472" header="0.31496062992125984" footer="0.31496062992125984"/>
  <pageSetup paperSize="9" scale="69" fitToHeight="0"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ymiyazawa;OpenTBS 1.9.4</dc:creator>
  <cp:lastModifiedBy>宮澤</cp:lastModifiedBy>
  <cp:lastPrinted>2016-10-27T09:22:37Z</cp:lastPrinted>
  <dcterms:created xsi:type="dcterms:W3CDTF">2016-10-11T10:14:46Z</dcterms:created>
  <dcterms:modified xsi:type="dcterms:W3CDTF">2018-08-01T11:50:30Z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324e2c83-3d5f-4b41-aba2-5d2eb6a4aa42</vt:lpwstr>
  </property>
</Properties>
</file>